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252" windowHeight="7812" activeTab="0"/>
  </bookViews>
  <sheets>
    <sheet name="кассовые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<sst xmlns="http://schemas.openxmlformats.org/spreadsheetml/2006/main" count="23" uniqueCount="17">
  <si>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Доход</t>
  </si>
  <si>
    <t>Расход</t>
  </si>
  <si>
    <t xml:space="preserve">Итого расход </t>
  </si>
  <si>
    <t>ВСЕГО</t>
  </si>
  <si>
    <t>Сумма</t>
  </si>
  <si>
    <t xml:space="preserve">ИТОГО  </t>
  </si>
  <si>
    <t>Остаток на к.м.</t>
  </si>
  <si>
    <t xml:space="preserve"> В.т.ч  МЗ</t>
  </si>
  <si>
    <t>коды</t>
  </si>
  <si>
    <t>ДЮСШ</t>
  </si>
  <si>
    <t>лагерь</t>
  </si>
  <si>
    <t>ост</t>
  </si>
  <si>
    <t>дох</t>
  </si>
  <si>
    <t xml:space="preserve"> </t>
  </si>
  <si>
    <t>Сведения по кассовым выплатам 2018 года</t>
  </si>
  <si>
    <t>спонсор</t>
  </si>
  <si>
    <t>411000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</si>
</sst>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2" borderId="10" xfId="0" applyFill="1" applyBorder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49" fontId="0" fillId="32" borderId="10" xfId="0" applyNumberFormat="1" applyFill="1" applyBorder="1" applyAlignment="1">
      <alignment horizontal="right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49" fontId="0" fillId="0" borderId="10" xfId="0" applyNumberFormat="1" applyFill="1" applyBorder="1" applyAlignment="1">
      <alignment horizontal="right"/>
    </xf>
    <xf numFmtId="2" fontId="6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36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8" sqref="C8"/>
    </sheetView>
  </sheetViews>
  <sheetFormatPr defaultColWidth="9.140625" defaultRowHeight="15"/>
  <cols>
    <col min="1" max="1" width="6.7109375" style="0" customWidth="1"/>
    <col min="2" max="2" width="5.00390625" style="0" customWidth="1"/>
    <col min="3" max="4" width="11.421875" style="0" customWidth="1"/>
    <col min="5" max="5" width="11.00390625" style="0" customWidth="1"/>
    <col min="6" max="6" width="6.421875" style="0" customWidth="1"/>
    <col min="7" max="7" width="11.28125" style="0" customWidth="1"/>
    <col min="8" max="8" width="12.8515625" style="0" customWidth="1"/>
    <col min="9" max="9" width="9.8515625" style="0" customWidth="1"/>
    <col min="10" max="10" width="9.28125" style="0" customWidth="1"/>
    <col min="11" max="11" width="10.7109375" style="0" hidden="1" customWidth="1"/>
    <col min="12" max="12" width="6.00390625" style="0" hidden="1" customWidth="1"/>
    <col min="13" max="13" width="10.421875" style="0" hidden="1" customWidth="1"/>
    <col min="14" max="14" width="6.57421875" style="0" hidden="1" customWidth="1"/>
    <col min="15" max="15" width="9.8515625" style="0" hidden="1" customWidth="1"/>
    <col min="16" max="16" width="6.57421875" style="0" hidden="1" customWidth="1"/>
    <col min="17" max="17" width="10.00390625" style="0" customWidth="1"/>
    <col min="18" max="18" width="8.8515625" style="0" customWidth="1"/>
    <col min="19" max="19" width="11.00390625" style="0" customWidth="1"/>
    <col min="20" max="20" width="13.7109375" style="0" customWidth="1"/>
    <col min="21" max="21" width="2.28125" style="0" hidden="1" customWidth="1"/>
    <col min="22" max="22" width="4.00390625" style="0" customWidth="1"/>
    <col min="23" max="23" width="13.28125" style="0" customWidth="1"/>
    <col min="24" max="24" width="14.7109375" style="0" customWidth="1"/>
  </cols>
  <sheetData>
    <row r="1" ht="14.25">
      <c r="B1" t="s">
        <v>14</v>
      </c>
    </row>
    <row r="2" spans="1:20" ht="23.25" customHeight="1">
      <c r="A2" s="9" t="s">
        <v>9</v>
      </c>
      <c r="B2" s="9"/>
      <c r="C2" s="18">
        <v>29297.33</v>
      </c>
      <c r="D2" s="27"/>
      <c r="E2" s="27"/>
      <c r="F2" s="7"/>
      <c r="G2" s="17">
        <v>2237.38</v>
      </c>
      <c r="I2" s="13"/>
      <c r="M2" s="8"/>
      <c r="Q2">
        <v>0</v>
      </c>
      <c r="S2">
        <v>0</v>
      </c>
      <c r="T2" s="26">
        <f>G2+Q2+S2+C2</f>
        <v>31534.710000000003</v>
      </c>
    </row>
    <row r="3" spans="1:25" ht="14.25">
      <c r="A3" s="1"/>
      <c r="B3" s="1"/>
      <c r="C3" s="1" t="s">
        <v>4</v>
      </c>
      <c r="D3" s="1"/>
      <c r="E3" s="1"/>
      <c r="F3" s="1"/>
      <c r="G3" s="1" t="s">
        <v>4</v>
      </c>
      <c r="H3" s="1"/>
      <c r="I3" s="1" t="s">
        <v>4</v>
      </c>
      <c r="J3" s="1"/>
      <c r="K3" s="1" t="s">
        <v>4</v>
      </c>
      <c r="L3" s="20"/>
      <c r="M3" s="20" t="s">
        <v>4</v>
      </c>
      <c r="N3" s="1"/>
      <c r="O3" s="1" t="s">
        <v>4</v>
      </c>
      <c r="P3" s="1"/>
      <c r="Q3" s="1" t="s">
        <v>10</v>
      </c>
      <c r="R3" s="1"/>
      <c r="S3" s="1"/>
      <c r="T3" s="6" t="s">
        <v>5</v>
      </c>
      <c r="U3" s="1"/>
      <c r="V3" s="1"/>
      <c r="W3" s="3" t="s">
        <v>3</v>
      </c>
      <c r="X3" s="5" t="s">
        <v>7</v>
      </c>
      <c r="Y3" s="1" t="s">
        <v>8</v>
      </c>
    </row>
    <row r="4" spans="1:25" ht="14.25">
      <c r="A4" s="1" t="s">
        <v>0</v>
      </c>
      <c r="B4" s="2">
        <v>300</v>
      </c>
      <c r="C4" s="10">
        <v>4262200</v>
      </c>
      <c r="D4" s="12">
        <v>24329</v>
      </c>
      <c r="E4" s="10">
        <v>1545300</v>
      </c>
      <c r="F4" s="2">
        <v>901</v>
      </c>
      <c r="G4" s="10">
        <v>107639</v>
      </c>
      <c r="H4" s="2">
        <v>24330</v>
      </c>
      <c r="I4" s="10">
        <v>522000</v>
      </c>
      <c r="J4" s="2">
        <v>24321</v>
      </c>
      <c r="K4" s="10"/>
      <c r="L4" s="2">
        <v>11804</v>
      </c>
      <c r="M4" s="21"/>
      <c r="N4" s="2">
        <v>11009</v>
      </c>
      <c r="O4" s="10"/>
      <c r="P4" s="22">
        <v>11877</v>
      </c>
      <c r="Q4" s="25" t="s">
        <v>16</v>
      </c>
      <c r="R4" s="22" t="s">
        <v>15</v>
      </c>
      <c r="S4" s="10">
        <v>70000</v>
      </c>
      <c r="T4" s="12">
        <f>C4+G4+I4+Q4+S4+E4</f>
        <v>6918139</v>
      </c>
      <c r="U4" s="1"/>
      <c r="V4" s="1"/>
      <c r="W4" s="3">
        <f>T4+V4</f>
        <v>6918139</v>
      </c>
      <c r="X4" s="15">
        <f aca="true" t="shared" si="0" ref="X4:X26">C4+V4</f>
        <v>4262200</v>
      </c>
      <c r="Y4" s="1"/>
    </row>
    <row r="5" spans="1:25" ht="14.25">
      <c r="A5" s="1" t="s">
        <v>1</v>
      </c>
      <c r="B5" s="1"/>
      <c r="C5" s="10" t="s">
        <v>13</v>
      </c>
      <c r="D5" s="10"/>
      <c r="E5" s="10"/>
      <c r="F5" s="1"/>
      <c r="G5" s="10" t="s">
        <v>13</v>
      </c>
      <c r="H5" s="1"/>
      <c r="I5" s="10"/>
      <c r="J5" s="1"/>
      <c r="K5" s="10"/>
      <c r="L5" s="20"/>
      <c r="M5" s="21"/>
      <c r="N5" s="1"/>
      <c r="O5" s="10"/>
      <c r="P5" s="10"/>
      <c r="Q5" s="10"/>
      <c r="R5" s="10"/>
      <c r="S5" s="10"/>
      <c r="T5" s="12" t="e">
        <f>C5+G5+I5+K5+M5+O5</f>
        <v>#VALUE!</v>
      </c>
      <c r="U5" s="1"/>
      <c r="V5" s="1"/>
      <c r="W5" s="3" t="e">
        <f aca="true" t="shared" si="1" ref="W5:W23">T5+V5</f>
        <v>#VALUE!</v>
      </c>
      <c r="X5" s="15" t="e">
        <f t="shared" si="0"/>
        <v>#VALUE!</v>
      </c>
      <c r="Y5" s="1"/>
    </row>
    <row r="6" spans="1:25" ht="14.25">
      <c r="A6" s="1"/>
      <c r="B6" s="19">
        <v>211</v>
      </c>
      <c r="C6" s="10">
        <v>2512630.02</v>
      </c>
      <c r="D6" s="10"/>
      <c r="E6" s="10">
        <v>1229475.38</v>
      </c>
      <c r="F6" s="1"/>
      <c r="G6" s="10"/>
      <c r="H6" s="1"/>
      <c r="I6" s="10">
        <v>335098.05</v>
      </c>
      <c r="J6" s="1"/>
      <c r="K6" s="10"/>
      <c r="L6" s="20"/>
      <c r="M6" s="21"/>
      <c r="N6" s="1"/>
      <c r="O6" s="10"/>
      <c r="P6" s="10"/>
      <c r="Q6" s="10"/>
      <c r="R6" s="10"/>
      <c r="S6" s="10"/>
      <c r="T6" s="12">
        <f>C6+G6+I6+Q6+S6+E6+D6</f>
        <v>4077203.4499999997</v>
      </c>
      <c r="U6" s="1"/>
      <c r="V6" s="1"/>
      <c r="W6" s="3">
        <f t="shared" si="1"/>
        <v>4077203.4499999997</v>
      </c>
      <c r="X6" s="15">
        <f t="shared" si="0"/>
        <v>2512630.02</v>
      </c>
      <c r="Y6" s="1">
        <v>211</v>
      </c>
    </row>
    <row r="7" spans="1:25" ht="14.25">
      <c r="A7" s="1"/>
      <c r="B7" s="19">
        <v>212</v>
      </c>
      <c r="C7" s="10">
        <v>83731.5</v>
      </c>
      <c r="D7" s="10"/>
      <c r="E7" s="10"/>
      <c r="F7" s="1"/>
      <c r="G7" s="10">
        <v>37550</v>
      </c>
      <c r="H7" s="1"/>
      <c r="I7" s="10"/>
      <c r="J7" s="1"/>
      <c r="K7" s="10"/>
      <c r="L7" s="20"/>
      <c r="M7" s="21"/>
      <c r="N7" s="1"/>
      <c r="O7" s="10"/>
      <c r="P7" s="10"/>
      <c r="Q7" s="10"/>
      <c r="R7" s="10"/>
      <c r="S7" s="10"/>
      <c r="T7" s="12">
        <f>C7+G7+I7+Q7+S7</f>
        <v>121281.5</v>
      </c>
      <c r="U7" s="1"/>
      <c r="V7" s="1"/>
      <c r="W7" s="3">
        <f t="shared" si="1"/>
        <v>121281.5</v>
      </c>
      <c r="X7" s="15">
        <f t="shared" si="0"/>
        <v>83731.5</v>
      </c>
      <c r="Y7" s="1">
        <v>212</v>
      </c>
    </row>
    <row r="8" spans="1:25" ht="14.25">
      <c r="A8" s="1"/>
      <c r="B8" s="19">
        <v>213</v>
      </c>
      <c r="C8" s="10">
        <v>839318.68</v>
      </c>
      <c r="D8" s="10"/>
      <c r="E8" s="10">
        <v>215824.62</v>
      </c>
      <c r="F8" s="1"/>
      <c r="G8" s="10"/>
      <c r="H8" s="1"/>
      <c r="I8" s="10">
        <v>186901.95</v>
      </c>
      <c r="J8" s="1"/>
      <c r="K8" s="10"/>
      <c r="L8" s="20"/>
      <c r="M8" s="21"/>
      <c r="N8" s="1"/>
      <c r="O8" s="10"/>
      <c r="P8" s="10"/>
      <c r="Q8" s="10"/>
      <c r="R8" s="10"/>
      <c r="S8" s="10"/>
      <c r="T8" s="12">
        <f>C8+G8+I8+Q8+S8+E8</f>
        <v>1242045.25</v>
      </c>
      <c r="U8" s="1"/>
      <c r="V8" s="1"/>
      <c r="W8" s="3">
        <f t="shared" si="1"/>
        <v>1242045.25</v>
      </c>
      <c r="X8" s="15">
        <f t="shared" si="0"/>
        <v>839318.68</v>
      </c>
      <c r="Y8" s="1">
        <v>213</v>
      </c>
    </row>
    <row r="9" spans="1:25" ht="14.25">
      <c r="A9" s="1"/>
      <c r="B9" s="19">
        <v>221</v>
      </c>
      <c r="C9" s="10">
        <v>18412.83</v>
      </c>
      <c r="D9" s="10"/>
      <c r="E9" s="10"/>
      <c r="F9" s="1"/>
      <c r="G9" s="10"/>
      <c r="H9" s="1"/>
      <c r="I9" s="10"/>
      <c r="J9" s="1"/>
      <c r="K9" s="10"/>
      <c r="L9" s="20"/>
      <c r="M9" s="21"/>
      <c r="N9" s="1"/>
      <c r="O9" s="10"/>
      <c r="P9" s="10"/>
      <c r="Q9" s="10"/>
      <c r="R9" s="10"/>
      <c r="S9" s="10"/>
      <c r="T9" s="12">
        <f aca="true" t="shared" si="2" ref="T9:T23">C9+G9+I9+Q9+S9</f>
        <v>18412.83</v>
      </c>
      <c r="U9" s="1"/>
      <c r="V9" s="1"/>
      <c r="W9" s="3">
        <f t="shared" si="1"/>
        <v>18412.83</v>
      </c>
      <c r="X9" s="15">
        <f t="shared" si="0"/>
        <v>18412.83</v>
      </c>
      <c r="Y9" s="1">
        <v>221</v>
      </c>
    </row>
    <row r="10" spans="1:25" ht="14.25">
      <c r="A10" s="32">
        <v>222</v>
      </c>
      <c r="B10" s="19">
        <v>112</v>
      </c>
      <c r="C10" s="10"/>
      <c r="D10" s="10"/>
      <c r="E10" s="10"/>
      <c r="F10" s="1"/>
      <c r="G10" s="10"/>
      <c r="H10" s="1"/>
      <c r="I10" s="10"/>
      <c r="J10" s="1"/>
      <c r="K10" s="10"/>
      <c r="L10" s="20"/>
      <c r="M10" s="21"/>
      <c r="N10" s="1"/>
      <c r="O10" s="10"/>
      <c r="P10" s="10"/>
      <c r="Q10" s="10"/>
      <c r="R10" s="10"/>
      <c r="S10" s="10"/>
      <c r="T10" s="12">
        <f t="shared" si="2"/>
        <v>0</v>
      </c>
      <c r="U10" s="1"/>
      <c r="V10" s="1"/>
      <c r="W10" s="3"/>
      <c r="X10" s="15">
        <f t="shared" si="0"/>
        <v>0</v>
      </c>
      <c r="Y10" s="1"/>
    </row>
    <row r="11" spans="1:25" ht="14.25">
      <c r="A11" s="33"/>
      <c r="B11" s="19">
        <v>244</v>
      </c>
      <c r="C11" s="10">
        <v>8566</v>
      </c>
      <c r="D11" s="10"/>
      <c r="E11" s="10"/>
      <c r="F11" s="1"/>
      <c r="G11" s="10"/>
      <c r="H11" s="1"/>
      <c r="I11" s="10"/>
      <c r="J11" s="1"/>
      <c r="K11" s="10"/>
      <c r="L11" s="20"/>
      <c r="M11" s="21"/>
      <c r="N11" s="1"/>
      <c r="O11" s="10"/>
      <c r="P11" s="10"/>
      <c r="Q11" s="10"/>
      <c r="R11" s="10"/>
      <c r="S11" s="10"/>
      <c r="T11" s="12">
        <f t="shared" si="2"/>
        <v>8566</v>
      </c>
      <c r="U11" s="1"/>
      <c r="V11" s="1"/>
      <c r="W11" s="3">
        <f t="shared" si="1"/>
        <v>8566</v>
      </c>
      <c r="X11" s="15">
        <f t="shared" si="0"/>
        <v>8566</v>
      </c>
      <c r="Y11" s="1">
        <v>222</v>
      </c>
    </row>
    <row r="12" spans="1:25" ht="14.25">
      <c r="A12" s="1"/>
      <c r="B12" s="19">
        <v>223</v>
      </c>
      <c r="C12" s="10">
        <v>278768.77</v>
      </c>
      <c r="D12" s="10"/>
      <c r="E12" s="10"/>
      <c r="F12" s="1"/>
      <c r="G12" s="10"/>
      <c r="H12" s="1"/>
      <c r="I12" s="10"/>
      <c r="J12" s="1"/>
      <c r="K12" s="10"/>
      <c r="L12" s="20"/>
      <c r="M12" s="21"/>
      <c r="N12" s="1"/>
      <c r="O12" s="10"/>
      <c r="P12" s="10"/>
      <c r="Q12" s="10"/>
      <c r="R12" s="10"/>
      <c r="S12" s="10"/>
      <c r="T12" s="12">
        <f t="shared" si="2"/>
        <v>278768.77</v>
      </c>
      <c r="U12" s="1"/>
      <c r="V12" s="1"/>
      <c r="W12" s="3">
        <f t="shared" si="1"/>
        <v>278768.77</v>
      </c>
      <c r="X12" s="15">
        <f t="shared" si="0"/>
        <v>278768.77</v>
      </c>
      <c r="Y12" s="1">
        <v>223</v>
      </c>
    </row>
    <row r="13" spans="1:25" ht="14.25">
      <c r="A13" s="1"/>
      <c r="B13" s="19">
        <v>224</v>
      </c>
      <c r="C13" s="10"/>
      <c r="D13" s="10"/>
      <c r="E13" s="10"/>
      <c r="F13" s="1"/>
      <c r="G13" s="10"/>
      <c r="H13" s="1"/>
      <c r="I13" s="10"/>
      <c r="J13" s="1"/>
      <c r="K13" s="10"/>
      <c r="L13" s="20"/>
      <c r="M13" s="21"/>
      <c r="N13" s="1"/>
      <c r="O13" s="10"/>
      <c r="P13" s="10"/>
      <c r="Q13" s="10"/>
      <c r="R13" s="10"/>
      <c r="S13" s="10"/>
      <c r="T13" s="12">
        <f t="shared" si="2"/>
        <v>0</v>
      </c>
      <c r="U13" s="1"/>
      <c r="V13" s="1"/>
      <c r="W13" s="3">
        <f t="shared" si="1"/>
        <v>0</v>
      </c>
      <c r="X13" s="15">
        <f t="shared" si="0"/>
        <v>0</v>
      </c>
      <c r="Y13" s="1">
        <v>224</v>
      </c>
    </row>
    <row r="14" spans="1:25" ht="14.25">
      <c r="A14" s="1">
        <v>244</v>
      </c>
      <c r="B14" s="19">
        <v>225</v>
      </c>
      <c r="C14" s="10">
        <v>300797.44</v>
      </c>
      <c r="D14" s="10"/>
      <c r="E14" s="10">
        <v>0</v>
      </c>
      <c r="F14" s="1"/>
      <c r="G14" s="10">
        <v>199</v>
      </c>
      <c r="H14" s="1"/>
      <c r="I14" s="10"/>
      <c r="J14" s="1"/>
      <c r="K14" s="10"/>
      <c r="L14" s="20"/>
      <c r="M14" s="21"/>
      <c r="N14" s="1"/>
      <c r="O14" s="10"/>
      <c r="P14" s="10"/>
      <c r="Q14" s="10"/>
      <c r="R14" s="10"/>
      <c r="S14" s="10"/>
      <c r="T14" s="12">
        <f t="shared" si="2"/>
        <v>300996.44</v>
      </c>
      <c r="U14" s="1"/>
      <c r="V14" s="1"/>
      <c r="W14" s="3">
        <f t="shared" si="1"/>
        <v>300996.44</v>
      </c>
      <c r="X14" s="15">
        <f t="shared" si="0"/>
        <v>300797.44</v>
      </c>
      <c r="Y14" s="1">
        <v>225</v>
      </c>
    </row>
    <row r="15" spans="1:25" ht="14.25">
      <c r="A15" s="34">
        <v>226</v>
      </c>
      <c r="B15" s="19">
        <v>112</v>
      </c>
      <c r="C15" s="10"/>
      <c r="D15" s="10"/>
      <c r="E15" s="10"/>
      <c r="F15" s="1"/>
      <c r="G15" s="10"/>
      <c r="H15" s="1"/>
      <c r="I15" s="10"/>
      <c r="J15" s="1"/>
      <c r="K15" s="10"/>
      <c r="L15" s="20"/>
      <c r="M15" s="21"/>
      <c r="N15" s="1"/>
      <c r="O15" s="10"/>
      <c r="P15" s="10"/>
      <c r="Q15" s="10"/>
      <c r="R15" s="10"/>
      <c r="S15" s="10"/>
      <c r="T15" s="12">
        <f t="shared" si="2"/>
        <v>0</v>
      </c>
      <c r="U15" s="1"/>
      <c r="V15" s="1"/>
      <c r="W15" s="3"/>
      <c r="X15" s="15">
        <f t="shared" si="0"/>
        <v>0</v>
      </c>
      <c r="Y15" s="1"/>
    </row>
    <row r="16" spans="1:25" ht="14.25">
      <c r="A16" s="35"/>
      <c r="B16" s="19">
        <v>244</v>
      </c>
      <c r="C16" s="10">
        <v>89647.18</v>
      </c>
      <c r="D16" s="10"/>
      <c r="E16" s="10"/>
      <c r="F16" s="1"/>
      <c r="G16" s="10">
        <v>265.64</v>
      </c>
      <c r="H16" s="1"/>
      <c r="I16" s="10"/>
      <c r="J16" s="1"/>
      <c r="K16" s="10"/>
      <c r="L16" s="20"/>
      <c r="M16" s="21"/>
      <c r="N16" s="1"/>
      <c r="O16" s="10"/>
      <c r="P16" s="10"/>
      <c r="Q16" s="10"/>
      <c r="R16" s="10"/>
      <c r="S16" s="10">
        <v>70000</v>
      </c>
      <c r="T16" s="12">
        <f t="shared" si="2"/>
        <v>159912.82</v>
      </c>
      <c r="U16" s="1"/>
      <c r="V16" s="1"/>
      <c r="W16" s="3">
        <f t="shared" si="1"/>
        <v>159912.82</v>
      </c>
      <c r="X16" s="15">
        <f t="shared" si="0"/>
        <v>89647.18</v>
      </c>
      <c r="Y16" s="1">
        <v>226</v>
      </c>
    </row>
    <row r="17" spans="1:25" ht="14.25">
      <c r="A17" s="1">
        <v>291</v>
      </c>
      <c r="B17" s="19">
        <v>851</v>
      </c>
      <c r="C17" s="10">
        <v>22457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2">
        <f>C17+G17+I17+Q17+S17</f>
        <v>22457</v>
      </c>
      <c r="U17" s="1"/>
      <c r="V17" s="1"/>
      <c r="W17" s="3">
        <f t="shared" si="1"/>
        <v>22457</v>
      </c>
      <c r="X17" s="15">
        <f t="shared" si="0"/>
        <v>22457</v>
      </c>
      <c r="Y17" s="1"/>
    </row>
    <row r="18" spans="1:25" ht="14.25">
      <c r="A18" s="1"/>
      <c r="B18" s="19">
        <v>852</v>
      </c>
      <c r="C18" s="10">
        <v>7850</v>
      </c>
      <c r="D18" s="10"/>
      <c r="E18" s="10"/>
      <c r="F18" s="1"/>
      <c r="G18" s="10"/>
      <c r="H18" s="1"/>
      <c r="I18" s="10"/>
      <c r="J18" s="1"/>
      <c r="K18" s="10"/>
      <c r="L18" s="20"/>
      <c r="M18" s="21"/>
      <c r="N18" s="1"/>
      <c r="O18" s="10"/>
      <c r="P18" s="10"/>
      <c r="Q18" s="10"/>
      <c r="R18" s="10"/>
      <c r="S18" s="10"/>
      <c r="T18" s="12">
        <f>C18+G18+I18+Q18+S18</f>
        <v>7850</v>
      </c>
      <c r="U18" s="1"/>
      <c r="V18" s="1"/>
      <c r="W18" s="3">
        <f t="shared" si="1"/>
        <v>7850</v>
      </c>
      <c r="X18" s="15">
        <f t="shared" si="0"/>
        <v>7850</v>
      </c>
      <c r="Y18" s="1"/>
    </row>
    <row r="19" spans="1:25" ht="14.25">
      <c r="A19" s="1"/>
      <c r="B19" s="19">
        <v>296</v>
      </c>
      <c r="C19" s="10">
        <v>937</v>
      </c>
      <c r="D19" s="10"/>
      <c r="E19" s="10"/>
      <c r="F19" s="1"/>
      <c r="G19" s="10">
        <v>7876</v>
      </c>
      <c r="H19" s="1"/>
      <c r="I19" s="10"/>
      <c r="J19" s="1"/>
      <c r="K19" s="10"/>
      <c r="L19" s="20"/>
      <c r="M19" s="21"/>
      <c r="N19" s="1"/>
      <c r="O19" s="10"/>
      <c r="P19" s="10"/>
      <c r="Q19" s="10"/>
      <c r="R19" s="10"/>
      <c r="S19" s="10"/>
      <c r="T19" s="12">
        <f>C19+G19+I19+Q19+S19</f>
        <v>8813</v>
      </c>
      <c r="U19" s="1"/>
      <c r="V19" s="1"/>
      <c r="W19" s="3">
        <f t="shared" si="1"/>
        <v>8813</v>
      </c>
      <c r="X19" s="15">
        <f t="shared" si="0"/>
        <v>937</v>
      </c>
      <c r="Y19" s="1"/>
    </row>
    <row r="20" spans="1:25" ht="14.25">
      <c r="A20" s="1"/>
      <c r="B20" s="19">
        <v>853</v>
      </c>
      <c r="C20" s="10">
        <v>743.2</v>
      </c>
      <c r="D20" s="10"/>
      <c r="E20" s="10"/>
      <c r="F20" s="1"/>
      <c r="G20" s="10">
        <v>500</v>
      </c>
      <c r="H20" s="1"/>
      <c r="I20" s="10"/>
      <c r="J20" s="1"/>
      <c r="K20" s="10"/>
      <c r="L20" s="20"/>
      <c r="M20" s="21"/>
      <c r="N20" s="1"/>
      <c r="O20" s="10"/>
      <c r="P20" s="10"/>
      <c r="Q20" s="10"/>
      <c r="R20" s="10"/>
      <c r="S20" s="10"/>
      <c r="T20" s="12">
        <f t="shared" si="2"/>
        <v>1243.2</v>
      </c>
      <c r="U20" s="1"/>
      <c r="V20" s="1"/>
      <c r="W20" s="3">
        <f t="shared" si="1"/>
        <v>1243.2</v>
      </c>
      <c r="X20" s="15">
        <f t="shared" si="0"/>
        <v>743.2</v>
      </c>
      <c r="Y20" s="1">
        <v>290</v>
      </c>
    </row>
    <row r="21" spans="1:25" ht="14.25">
      <c r="A21" s="1"/>
      <c r="B21" s="19">
        <v>310</v>
      </c>
      <c r="C21" s="10">
        <v>28060</v>
      </c>
      <c r="D21" s="10"/>
      <c r="E21" s="10"/>
      <c r="F21" s="1"/>
      <c r="G21" s="10">
        <v>35900</v>
      </c>
      <c r="H21" s="1"/>
      <c r="I21" s="10">
        <v>0</v>
      </c>
      <c r="J21" s="1"/>
      <c r="K21" s="10"/>
      <c r="L21" s="20"/>
      <c r="M21" s="21"/>
      <c r="N21" s="1"/>
      <c r="O21" s="10"/>
      <c r="P21" s="10"/>
      <c r="Q21" s="10"/>
      <c r="R21" s="10"/>
      <c r="S21" s="10"/>
      <c r="T21" s="12">
        <f t="shared" si="2"/>
        <v>63960</v>
      </c>
      <c r="U21" s="1"/>
      <c r="V21" s="1"/>
      <c r="W21" s="3">
        <f t="shared" si="1"/>
        <v>63960</v>
      </c>
      <c r="X21" s="15">
        <f t="shared" si="0"/>
        <v>28060</v>
      </c>
      <c r="Y21" s="1">
        <v>310</v>
      </c>
    </row>
    <row r="22" spans="1:25" ht="14.25">
      <c r="A22" s="1"/>
      <c r="B22" s="19">
        <v>831</v>
      </c>
      <c r="C22" s="10">
        <v>500</v>
      </c>
      <c r="D22" s="10"/>
      <c r="E22" s="10"/>
      <c r="F22" s="1"/>
      <c r="G22" s="10"/>
      <c r="H22" s="1"/>
      <c r="I22" s="10"/>
      <c r="J22" s="1"/>
      <c r="K22" s="10"/>
      <c r="L22" s="20"/>
      <c r="M22" s="21"/>
      <c r="N22" s="1"/>
      <c r="O22" s="10"/>
      <c r="P22" s="10"/>
      <c r="Q22" s="10"/>
      <c r="R22" s="10"/>
      <c r="S22" s="10"/>
      <c r="T22" s="12">
        <f t="shared" si="2"/>
        <v>500</v>
      </c>
      <c r="U22" s="1"/>
      <c r="V22" s="1"/>
      <c r="W22" s="3">
        <f t="shared" si="1"/>
        <v>500</v>
      </c>
      <c r="X22" s="15"/>
      <c r="Y22" s="1"/>
    </row>
    <row r="23" spans="1:25" ht="14.25">
      <c r="A23" s="1"/>
      <c r="B23" s="19">
        <v>340</v>
      </c>
      <c r="C23" s="10">
        <v>60592.08</v>
      </c>
      <c r="D23" s="10"/>
      <c r="E23" s="10"/>
      <c r="F23" s="1"/>
      <c r="G23" s="10">
        <v>20572.67</v>
      </c>
      <c r="H23" s="1"/>
      <c r="I23" s="10"/>
      <c r="J23" s="1"/>
      <c r="K23" s="10"/>
      <c r="L23" s="20"/>
      <c r="M23" s="21"/>
      <c r="N23" s="1"/>
      <c r="O23" s="10"/>
      <c r="P23" s="10"/>
      <c r="Q23" s="10">
        <v>411000</v>
      </c>
      <c r="R23" s="10"/>
      <c r="S23" s="10"/>
      <c r="T23" s="12">
        <f t="shared" si="2"/>
        <v>492164.75</v>
      </c>
      <c r="U23" s="1"/>
      <c r="V23" s="1"/>
      <c r="W23" s="3">
        <f t="shared" si="1"/>
        <v>492164.75</v>
      </c>
      <c r="X23" s="15">
        <f t="shared" si="0"/>
        <v>60592.08</v>
      </c>
      <c r="Y23" s="1">
        <v>340</v>
      </c>
    </row>
    <row r="24" spans="1:25" ht="14.25">
      <c r="A24" s="28">
        <v>853</v>
      </c>
      <c r="B24" s="29">
        <v>292</v>
      </c>
      <c r="C24" s="10">
        <v>2090.38</v>
      </c>
      <c r="D24" s="10"/>
      <c r="E24" s="10"/>
      <c r="F24" s="1"/>
      <c r="G24" s="10"/>
      <c r="H24" s="1"/>
      <c r="I24" s="10"/>
      <c r="J24" s="1"/>
      <c r="K24" s="10"/>
      <c r="L24" s="20"/>
      <c r="M24" s="21"/>
      <c r="N24" s="1"/>
      <c r="O24" s="10"/>
      <c r="P24" s="10"/>
      <c r="Q24" s="10"/>
      <c r="R24" s="10"/>
      <c r="S24" s="10"/>
      <c r="T24" s="12"/>
      <c r="U24" s="1"/>
      <c r="V24" s="1"/>
      <c r="W24" s="3"/>
      <c r="X24" s="15">
        <f t="shared" si="0"/>
        <v>2090.38</v>
      </c>
      <c r="Y24" s="1">
        <v>292</v>
      </c>
    </row>
    <row r="25" spans="1:25" ht="14.25">
      <c r="A25" s="28"/>
      <c r="B25" s="29">
        <v>293</v>
      </c>
      <c r="C25" s="10">
        <v>7077.25</v>
      </c>
      <c r="D25" s="10"/>
      <c r="E25" s="10"/>
      <c r="F25" s="1"/>
      <c r="G25" s="10"/>
      <c r="H25" s="1"/>
      <c r="I25" s="10"/>
      <c r="J25" s="1"/>
      <c r="K25" s="10"/>
      <c r="L25" s="20"/>
      <c r="M25" s="21"/>
      <c r="N25" s="1"/>
      <c r="O25" s="10"/>
      <c r="P25" s="10"/>
      <c r="Q25" s="10"/>
      <c r="R25" s="10"/>
      <c r="S25" s="10"/>
      <c r="T25" s="12"/>
      <c r="U25" s="1"/>
      <c r="V25" s="1"/>
      <c r="W25" s="3"/>
      <c r="X25" s="15">
        <f t="shared" si="0"/>
        <v>7077.25</v>
      </c>
      <c r="Y25" s="1">
        <v>293</v>
      </c>
    </row>
    <row r="26" spans="1:25" ht="14.25">
      <c r="A26" s="30" t="s">
        <v>2</v>
      </c>
      <c r="B26" s="31"/>
      <c r="C26" s="11">
        <f>SUM(C6:C25)</f>
        <v>4262179.33</v>
      </c>
      <c r="D26" s="11">
        <f>SUM(D6:D23)</f>
        <v>0</v>
      </c>
      <c r="E26" s="11">
        <f>SUM(E6:E23)</f>
        <v>1445300</v>
      </c>
      <c r="F26" s="3">
        <f>SUM(F6:F23)</f>
        <v>0</v>
      </c>
      <c r="G26" s="11">
        <f>SUM(G6:G23)</f>
        <v>102863.31</v>
      </c>
      <c r="H26" s="3"/>
      <c r="I26" s="11">
        <f aca="true" t="shared" si="3" ref="I26:R26">SUM(I6:I23)</f>
        <v>522000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11">
        <f t="shared" si="3"/>
        <v>411000</v>
      </c>
      <c r="R26" s="11">
        <f t="shared" si="3"/>
        <v>0</v>
      </c>
      <c r="S26" s="11">
        <f>S6+S7+S8+S9+S11+S12+S13+S14+S16+S20+S21+S23</f>
        <v>70000</v>
      </c>
      <c r="T26" s="11">
        <f>C26+G26+I26+K26+O26+S26+Q26+D26+E26</f>
        <v>6813342.64</v>
      </c>
      <c r="U26" s="3"/>
      <c r="V26" s="3">
        <f>SUM(V6:V23)</f>
        <v>0</v>
      </c>
      <c r="W26" s="3">
        <f>SUM(W6:W23)</f>
        <v>6804175.01</v>
      </c>
      <c r="X26" s="15">
        <f t="shared" si="0"/>
        <v>4262179.33</v>
      </c>
      <c r="Y26" s="1"/>
    </row>
    <row r="27" spans="1:25" ht="47.25" customHeight="1">
      <c r="A27" s="4" t="s">
        <v>6</v>
      </c>
      <c r="B27" s="2">
        <v>300</v>
      </c>
      <c r="C27" s="12">
        <f>C2+C4-C26</f>
        <v>29318</v>
      </c>
      <c r="D27" s="12"/>
      <c r="E27" s="12">
        <f>E2+E4-E26</f>
        <v>100000</v>
      </c>
      <c r="F27" s="12">
        <v>0</v>
      </c>
      <c r="G27" s="12">
        <f>G2+G4-G26</f>
        <v>7013.070000000007</v>
      </c>
      <c r="H27" s="12">
        <v>0</v>
      </c>
      <c r="I27" s="12">
        <f>I2+I4-I26</f>
        <v>0</v>
      </c>
      <c r="J27" s="12">
        <v>0</v>
      </c>
      <c r="K27" s="12">
        <f aca="true" t="shared" si="4" ref="K27:Q27">K2+K4-K26</f>
        <v>0</v>
      </c>
      <c r="L27" s="12">
        <f t="shared" si="4"/>
        <v>11804</v>
      </c>
      <c r="M27" s="12">
        <f t="shared" si="4"/>
        <v>0</v>
      </c>
      <c r="N27" s="12">
        <f t="shared" si="4"/>
        <v>11009</v>
      </c>
      <c r="O27" s="12">
        <f t="shared" si="4"/>
        <v>0</v>
      </c>
      <c r="P27" s="12">
        <f t="shared" si="4"/>
        <v>11877</v>
      </c>
      <c r="Q27" s="12">
        <f t="shared" si="4"/>
        <v>0</v>
      </c>
      <c r="R27" s="12">
        <v>0</v>
      </c>
      <c r="S27" s="12">
        <f>S2+S4-S26</f>
        <v>0</v>
      </c>
      <c r="T27" s="14">
        <f>C27+G27+I27+S27+Q27+E27</f>
        <v>136331.07</v>
      </c>
      <c r="U27" s="2">
        <f>U4-U26</f>
        <v>0</v>
      </c>
      <c r="V27" s="2">
        <f>V4-V26</f>
        <v>0</v>
      </c>
      <c r="W27" s="2">
        <f>W4-W26</f>
        <v>113963.99000000022</v>
      </c>
      <c r="X27" s="15">
        <f>X4-X26</f>
        <v>20.669999999925494</v>
      </c>
      <c r="Y27" s="1"/>
    </row>
    <row r="28" ht="14.25">
      <c r="X28" s="16"/>
    </row>
    <row r="31" spans="6:20" ht="14.25">
      <c r="F31" t="s">
        <v>11</v>
      </c>
      <c r="G31" s="16">
        <f>C2+G2</f>
        <v>31534.710000000003</v>
      </c>
      <c r="I31" s="23">
        <v>111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>
        <f>T6</f>
        <v>4077203.4499999997</v>
      </c>
    </row>
    <row r="32" spans="6:20" ht="14.25">
      <c r="F32" t="s">
        <v>12</v>
      </c>
      <c r="G32" s="16">
        <f>C4+G4+Q4</f>
        <v>4780839</v>
      </c>
      <c r="I32">
        <v>112</v>
      </c>
      <c r="T32" s="16">
        <f>T7</f>
        <v>121281.5</v>
      </c>
    </row>
    <row r="33" spans="9:20" ht="14.25">
      <c r="I33">
        <v>119</v>
      </c>
      <c r="T33" s="16">
        <f>T8</f>
        <v>1242045.25</v>
      </c>
    </row>
    <row r="34" spans="9:20" ht="14.25">
      <c r="I34">
        <v>244</v>
      </c>
      <c r="T34" s="16">
        <f>T9+T12+T14+T16+T21+T23+T11+T19</f>
        <v>1331594.61</v>
      </c>
    </row>
    <row r="35" spans="9:20" ht="14.25">
      <c r="I35">
        <v>851</v>
      </c>
      <c r="T35" s="16">
        <f>T17</f>
        <v>22457</v>
      </c>
    </row>
    <row r="36" spans="9:20" ht="14.25">
      <c r="I36">
        <v>852</v>
      </c>
      <c r="T36" s="16">
        <f>T18</f>
        <v>7850</v>
      </c>
    </row>
    <row r="37" spans="9:20" ht="14.25">
      <c r="I37">
        <v>853</v>
      </c>
      <c r="T37" s="16">
        <f>C20+G20+C24+C25</f>
        <v>10410.83</v>
      </c>
    </row>
    <row r="38" spans="9:20" ht="14.25">
      <c r="I38">
        <v>831</v>
      </c>
      <c r="T38" s="16">
        <f>T22</f>
        <v>500</v>
      </c>
    </row>
    <row r="39" ht="14.25">
      <c r="T39" s="16">
        <f>SUM(T31:T38)</f>
        <v>6813342.64</v>
      </c>
    </row>
  </sheetData>
  <sheetProtection/>
  <mergeCells count="3">
    <mergeCell ref="A26:B26"/>
    <mergeCell ref="A10:A11"/>
    <mergeCell ref="A15:A16"/>
  </mergeCells>
  <printOptions/>
  <pageMargins left="0.9055118110236221" right="0.11811023622047245" top="0.7480314960629921" bottom="0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Acer</cp:lastModifiedBy>
  <cp:lastPrinted>2018-12-04T07:03:30Z</cp:lastPrinted>
  <dcterms:created xsi:type="dcterms:W3CDTF">2012-05-11T08:08:59Z</dcterms:created>
  <dcterms:modified xsi:type="dcterms:W3CDTF">2018-12-28T07:02:14Z</dcterms:modified>
  <cp:category/>
  <cp:version/>
  <cp:contentType/>
  <cp:contentStatus/>
</cp:coreProperties>
</file>